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en\Fachablage\Projekte\Energieberatung\Förderung BLE\"/>
    </mc:Choice>
  </mc:AlternateContent>
  <bookViews>
    <workbookView xWindow="0" yWindow="0" windowWidth="20136" windowHeight="8964" activeTab="1"/>
  </bookViews>
  <sheets>
    <sheet name="Tabelle1" sheetId="2" r:id="rId1"/>
    <sheet name="Tabelle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D17" i="2"/>
  <c r="D19" i="2" s="1"/>
  <c r="D23" i="2" s="1"/>
  <c r="E14" i="2"/>
  <c r="D14" i="2"/>
  <c r="E11" i="2"/>
  <c r="E17" i="2" s="1"/>
  <c r="E19" i="2" s="1"/>
  <c r="E23" i="2" s="1"/>
  <c r="E30" i="2" s="1"/>
  <c r="D30" i="2" l="1"/>
  <c r="E25" i="2"/>
  <c r="D14" i="1" l="1"/>
  <c r="E14" i="1" s="1"/>
  <c r="E16" i="1" s="1"/>
  <c r="E17" i="1" s="1"/>
  <c r="B14" i="1"/>
  <c r="C14" i="1" s="1"/>
  <c r="C16" i="1" s="1"/>
  <c r="C17" i="1" s="1"/>
  <c r="E13" i="1"/>
  <c r="D13" i="1"/>
  <c r="C13" i="1"/>
  <c r="B13" i="1"/>
  <c r="E12" i="1"/>
  <c r="D12" i="1"/>
  <c r="B12" i="1"/>
  <c r="E11" i="1"/>
  <c r="C11" i="1"/>
  <c r="E10" i="1"/>
  <c r="C10" i="1"/>
  <c r="C12" i="1" s="1"/>
  <c r="B16" i="1" l="1"/>
  <c r="B17" i="1" s="1"/>
  <c r="C19" i="1" s="1"/>
  <c r="D16" i="1"/>
  <c r="D17" i="1" s="1"/>
  <c r="E19" i="1" s="1"/>
</calcChain>
</file>

<file path=xl/sharedStrings.xml><?xml version="1.0" encoding="utf-8"?>
<sst xmlns="http://schemas.openxmlformats.org/spreadsheetml/2006/main" count="48" uniqueCount="42">
  <si>
    <t>Laufleistung der Pumpe</t>
  </si>
  <si>
    <t xml:space="preserve">    3 Stunden je Tag</t>
  </si>
  <si>
    <t xml:space="preserve">  6 Stunden je Tag</t>
  </si>
  <si>
    <t>ist</t>
  </si>
  <si>
    <t>Ziel</t>
  </si>
  <si>
    <t>ungesteuerte</t>
  </si>
  <si>
    <t>frequenz-</t>
  </si>
  <si>
    <t>gesteuerte</t>
  </si>
  <si>
    <r>
      <t xml:space="preserve">Anschlussleistung </t>
    </r>
    <r>
      <rPr>
        <sz val="12"/>
        <rFont val="Calibri"/>
        <family val="2"/>
      </rPr>
      <t>[</t>
    </r>
    <r>
      <rPr>
        <sz val="12"/>
        <rFont val="Arial"/>
        <family val="2"/>
      </rPr>
      <t>kWh]</t>
    </r>
  </si>
  <si>
    <t>Vakuumkapazität [Liter]</t>
  </si>
  <si>
    <t>Anschaffungspreis [€]</t>
  </si>
  <si>
    <t>minus 30% Förderung (min 3.000€ netto)</t>
  </si>
  <si>
    <t>Tägliche Laufzeit in Minuten</t>
  </si>
  <si>
    <t>Feste Kosten: pro Jahr (14%) [€]</t>
  </si>
  <si>
    <t>Wartung u. Reparatur 2% [€]</t>
  </si>
  <si>
    <t>Stromverbrauch pro Jahr [kWh]</t>
  </si>
  <si>
    <t>Stromkosten [kWh]</t>
  </si>
  <si>
    <t>Stromkosten pro Jahr [€]</t>
  </si>
  <si>
    <t>Gesamtkosten pro Jahr [€]</t>
  </si>
  <si>
    <t>Differenz je Jahr</t>
  </si>
  <si>
    <t>Feste Kosten 10% AFA und 4 %Zinsen</t>
  </si>
  <si>
    <t>Eingabefelder</t>
  </si>
  <si>
    <r>
      <t xml:space="preserve">Milchkühlung von 33 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 xml:space="preserve">C auf 4 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>C</t>
    </r>
  </si>
  <si>
    <t>bei Direktkühler 2 kWh pro 100 Liter</t>
  </si>
  <si>
    <t>mit Vorkühler ca. 1 kWh pro 100 Liter</t>
  </si>
  <si>
    <r>
      <t xml:space="preserve">bei einer Wärmerückgewinnung  = 0,6 Liter Wasser je Liter Milch auf 50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 möglich</t>
    </r>
  </si>
  <si>
    <r>
      <t xml:space="preserve">     reduziert sich mit Vorkühler =  0,6 Liter Wasser je Liter Milch auf 50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 noch möglich</t>
    </r>
  </si>
  <si>
    <t>Liter Milch je Melkzeit</t>
  </si>
  <si>
    <t>Einsatz Vorkühler</t>
  </si>
  <si>
    <t>x</t>
  </si>
  <si>
    <t>mögliche Menge warmes Wasser durch Wärmerückgewinnung</t>
  </si>
  <si>
    <t>Stromverbrauch / Tag KWh</t>
  </si>
  <si>
    <t>Stromverbrauch / Jahr KWh</t>
  </si>
  <si>
    <t>Kosten Cent/kWh</t>
  </si>
  <si>
    <t>Stromkosten je Jahr  für Kühlung</t>
  </si>
  <si>
    <t>Einsparung Stromkosten je Jahr in €</t>
  </si>
  <si>
    <t>Kosten Wasser ohne Vertränken</t>
  </si>
  <si>
    <r>
      <t>Wasser € je m</t>
    </r>
    <r>
      <rPr>
        <vertAlign val="superscript"/>
        <sz val="11"/>
        <rFont val="Arial"/>
        <family val="2"/>
      </rPr>
      <t>3</t>
    </r>
  </si>
  <si>
    <t xml:space="preserve">Gesamtkosten </t>
  </si>
  <si>
    <r>
      <t>Kosten Wasser aus dem öffentlichen Netz 0,8 - 1,6€ je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</si>
  <si>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aue dem eigenen Brunnen 0,01 €</t>
  </si>
  <si>
    <t>Eingabe Felder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</si>
</sst>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bgColor indexed="51"/>
      </patternFill>
    </fill>
    <fill>
      <patternFill patternType="mediumGray">
        <bgColor theme="9" tint="0.39997558519241921"/>
      </patternFill>
    </fill>
    <fill>
      <patternFill patternType="mediumGray">
        <bgColor indexed="13"/>
      </patternFill>
    </fill>
    <fill>
      <patternFill patternType="mediumGray">
        <bgColor theme="9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0" xfId="0" quotePrefix="1" applyFont="1" applyFill="1" applyAlignment="1">
      <alignment horizontal="left"/>
    </xf>
    <xf numFmtId="0" fontId="3" fillId="2" borderId="0" xfId="0" applyFont="1" applyFill="1"/>
    <xf numFmtId="0" fontId="2" fillId="3" borderId="0" xfId="0" quotePrefix="1" applyFont="1" applyFill="1" applyAlignment="1">
      <alignment horizontal="left"/>
    </xf>
    <xf numFmtId="0" fontId="3" fillId="3" borderId="0" xfId="0" applyFont="1" applyFill="1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quotePrefix="1" applyFont="1" applyFill="1" applyAlignment="1">
      <alignment horizontal="center"/>
    </xf>
    <xf numFmtId="0" fontId="4" fillId="3" borderId="0" xfId="0" applyFont="1" applyFill="1" applyAlignment="1"/>
    <xf numFmtId="0" fontId="4" fillId="3" borderId="0" xfId="0" quotePrefix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64" fontId="4" fillId="4" borderId="0" xfId="0" quotePrefix="1" applyNumberFormat="1" applyFont="1" applyFill="1" applyAlignment="1">
      <alignment horizontal="left"/>
    </xf>
    <xf numFmtId="164" fontId="4" fillId="5" borderId="0" xfId="0" applyNumberFormat="1" applyFont="1" applyFill="1" applyAlignment="1">
      <alignment horizontal="center"/>
    </xf>
    <xf numFmtId="1" fontId="4" fillId="5" borderId="0" xfId="0" applyNumberFormat="1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" fontId="4" fillId="6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2" borderId="0" xfId="0" quotePrefix="1" applyNumberFormat="1" applyFont="1" applyFill="1" applyAlignment="1">
      <alignment horizontal="left"/>
    </xf>
    <xf numFmtId="1" fontId="4" fillId="7" borderId="0" xfId="0" applyNumberFormat="1" applyFont="1" applyFill="1" applyAlignment="1">
      <alignment horizontal="center"/>
    </xf>
    <xf numFmtId="1" fontId="4" fillId="8" borderId="0" xfId="0" applyNumberFormat="1" applyFont="1" applyFill="1" applyAlignment="1">
      <alignment horizontal="center"/>
    </xf>
    <xf numFmtId="1" fontId="4" fillId="4" borderId="0" xfId="0" quotePrefix="1" applyNumberFormat="1" applyFont="1" applyFill="1" applyAlignment="1">
      <alignment horizontal="left"/>
    </xf>
    <xf numFmtId="49" fontId="4" fillId="4" borderId="0" xfId="0" quotePrefix="1" applyNumberFormat="1" applyFont="1" applyFill="1" applyAlignment="1">
      <alignment horizontal="left"/>
    </xf>
    <xf numFmtId="1" fontId="4" fillId="4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4" borderId="0" xfId="0" quotePrefix="1" applyNumberFormat="1" applyFont="1" applyFill="1" applyAlignment="1">
      <alignment horizontal="left"/>
    </xf>
    <xf numFmtId="2" fontId="4" fillId="5" borderId="0" xfId="0" applyNumberFormat="1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6" fontId="5" fillId="2" borderId="0" xfId="0" quotePrefix="1" applyNumberFormat="1" applyFont="1" applyFill="1" applyAlignment="1">
      <alignment horizontal="left"/>
    </xf>
    <xf numFmtId="6" fontId="5" fillId="2" borderId="0" xfId="0" applyNumberFormat="1" applyFont="1" applyFill="1" applyAlignment="1">
      <alignment horizontal="center"/>
    </xf>
    <xf numFmtId="6" fontId="5" fillId="3" borderId="0" xfId="0" applyNumberFormat="1" applyFont="1" applyFill="1" applyAlignment="1">
      <alignment horizontal="center"/>
    </xf>
    <xf numFmtId="6" fontId="4" fillId="0" borderId="0" xfId="0" applyNumberFormat="1" applyFont="1"/>
    <xf numFmtId="0" fontId="0" fillId="2" borderId="0" xfId="0" applyFill="1"/>
    <xf numFmtId="0" fontId="0" fillId="3" borderId="0" xfId="0" applyFill="1"/>
    <xf numFmtId="0" fontId="5" fillId="3" borderId="0" xfId="0" applyFont="1" applyFill="1"/>
    <xf numFmtId="0" fontId="1" fillId="9" borderId="0" xfId="0" quotePrefix="1" applyFont="1" applyFill="1" applyAlignment="1">
      <alignment horizontal="left"/>
    </xf>
    <xf numFmtId="0" fontId="1" fillId="9" borderId="0" xfId="0" applyFont="1" applyFill="1"/>
    <xf numFmtId="0" fontId="2" fillId="10" borderId="0" xfId="0" applyFont="1" applyFill="1"/>
    <xf numFmtId="0" fontId="2" fillId="10" borderId="0" xfId="0" applyFont="1" applyFill="1" applyAlignment="1">
      <alignment horizontal="right"/>
    </xf>
    <xf numFmtId="0" fontId="0" fillId="10" borderId="0" xfId="0" applyFill="1"/>
    <xf numFmtId="0" fontId="8" fillId="10" borderId="0" xfId="0" quotePrefix="1" applyFont="1" applyFill="1" applyAlignment="1">
      <alignment horizontal="left"/>
    </xf>
    <xf numFmtId="0" fontId="8" fillId="10" borderId="0" xfId="0" applyFont="1" applyFill="1"/>
    <xf numFmtId="0" fontId="8" fillId="10" borderId="0" xfId="0" applyFont="1" applyFill="1" applyAlignment="1">
      <alignment horizontal="right"/>
    </xf>
    <xf numFmtId="3" fontId="8" fillId="9" borderId="0" xfId="0" applyNumberFormat="1" applyFont="1" applyFill="1" applyAlignment="1">
      <alignment horizontal="right"/>
    </xf>
    <xf numFmtId="0" fontId="8" fillId="10" borderId="0" xfId="0" applyFont="1" applyFill="1" applyAlignment="1">
      <alignment horizontal="center" wrapText="1"/>
    </xf>
    <xf numFmtId="0" fontId="8" fillId="10" borderId="0" xfId="0" applyFont="1" applyFill="1" applyAlignment="1">
      <alignment horizontal="right" wrapText="1"/>
    </xf>
    <xf numFmtId="0" fontId="8" fillId="10" borderId="0" xfId="0" applyFont="1" applyFill="1" applyAlignment="1">
      <alignment wrapText="1"/>
    </xf>
    <xf numFmtId="0" fontId="8" fillId="10" borderId="0" xfId="0" quotePrefix="1" applyFont="1" applyFill="1" applyAlignment="1">
      <alignment horizontal="right"/>
    </xf>
    <xf numFmtId="1" fontId="8" fillId="10" borderId="0" xfId="0" applyNumberFormat="1" applyFont="1" applyFill="1" applyAlignment="1">
      <alignment horizontal="right"/>
    </xf>
    <xf numFmtId="0" fontId="0" fillId="10" borderId="0" xfId="0" applyFill="1" applyAlignment="1">
      <alignment horizontal="right"/>
    </xf>
    <xf numFmtId="0" fontId="0" fillId="11" borderId="0" xfId="0" applyFill="1"/>
    <xf numFmtId="0" fontId="4" fillId="11" borderId="0" xfId="0" applyFont="1" applyFill="1"/>
    <xf numFmtId="0" fontId="5" fillId="11" borderId="0" xfId="0" applyFont="1" applyFill="1" applyAlignment="1">
      <alignment horizontal="right"/>
    </xf>
    <xf numFmtId="1" fontId="5" fillId="11" borderId="0" xfId="0" applyNumberFormat="1" applyFont="1" applyFill="1" applyAlignment="1">
      <alignment horizontal="right"/>
    </xf>
    <xf numFmtId="0" fontId="10" fillId="10" borderId="0" xfId="0" applyFont="1" applyFill="1"/>
    <xf numFmtId="0" fontId="8" fillId="10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5" fillId="11" borderId="0" xfId="0" applyFont="1" applyFill="1"/>
    <xf numFmtId="1" fontId="5" fillId="11" borderId="0" xfId="0" applyNumberFormat="1" applyFont="1" applyFill="1" applyAlignment="1">
      <alignment horizontal="center"/>
    </xf>
    <xf numFmtId="0" fontId="0" fillId="11" borderId="0" xfId="0" quotePrefix="1" applyFill="1" applyAlignment="1">
      <alignment horizontal="left"/>
    </xf>
    <xf numFmtId="0" fontId="8" fillId="9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showGridLines="0" topLeftCell="A4" workbookViewId="0">
      <selection activeCell="A35" sqref="A35:C35"/>
    </sheetView>
  </sheetViews>
  <sheetFormatPr baseColWidth="10" defaultRowHeight="13.2" x14ac:dyDescent="0.25"/>
  <cols>
    <col min="1" max="1" width="5.44140625" customWidth="1"/>
    <col min="2" max="2" width="7.88671875" customWidth="1"/>
    <col min="3" max="3" width="28.88671875" customWidth="1"/>
    <col min="6" max="6" width="13.5546875" customWidth="1"/>
  </cols>
  <sheetData>
    <row r="4" spans="1:6" ht="19.2" x14ac:dyDescent="0.3">
      <c r="A4" s="44" t="s">
        <v>22</v>
      </c>
      <c r="B4" s="44"/>
      <c r="C4" s="44"/>
      <c r="D4" s="44"/>
      <c r="E4" s="44"/>
      <c r="F4" s="44"/>
    </row>
    <row r="5" spans="1:6" ht="17.399999999999999" x14ac:dyDescent="0.3">
      <c r="A5" s="44"/>
      <c r="B5" s="44"/>
      <c r="C5" s="45" t="s">
        <v>23</v>
      </c>
      <c r="D5" s="45"/>
      <c r="E5" s="45"/>
      <c r="F5" s="45"/>
    </row>
    <row r="6" spans="1:6" ht="17.399999999999999" x14ac:dyDescent="0.3">
      <c r="A6" s="44"/>
      <c r="B6" s="44"/>
      <c r="C6" s="45" t="s">
        <v>24</v>
      </c>
      <c r="D6" s="45"/>
      <c r="E6" s="45"/>
      <c r="F6" s="45"/>
    </row>
    <row r="7" spans="1:6" x14ac:dyDescent="0.25">
      <c r="A7" s="46"/>
      <c r="B7" s="46"/>
      <c r="C7" s="46"/>
      <c r="D7" s="46"/>
      <c r="E7" s="46"/>
      <c r="F7" s="46"/>
    </row>
    <row r="8" spans="1:6" ht="16.2" x14ac:dyDescent="0.25">
      <c r="A8" s="47" t="s">
        <v>25</v>
      </c>
      <c r="B8" s="48"/>
      <c r="C8" s="48"/>
      <c r="D8" s="48"/>
      <c r="E8" s="48"/>
      <c r="F8" s="48"/>
    </row>
    <row r="9" spans="1:6" ht="16.2" x14ac:dyDescent="0.25">
      <c r="A9" s="47" t="s">
        <v>26</v>
      </c>
      <c r="B9" s="48"/>
      <c r="C9" s="48"/>
      <c r="D9" s="48"/>
      <c r="E9" s="48"/>
      <c r="F9" s="48"/>
    </row>
    <row r="10" spans="1:6" ht="4.8" customHeight="1" x14ac:dyDescent="0.25">
      <c r="A10" s="48"/>
      <c r="B10" s="48"/>
      <c r="C10" s="48"/>
      <c r="D10" s="48"/>
      <c r="E10" s="48"/>
      <c r="F10" s="48"/>
    </row>
    <row r="11" spans="1:6" ht="13.8" x14ac:dyDescent="0.25">
      <c r="A11" s="48"/>
      <c r="B11" s="48"/>
      <c r="C11" s="49" t="s">
        <v>27</v>
      </c>
      <c r="D11" s="50">
        <v>1000</v>
      </c>
      <c r="E11" s="49">
        <f>D11</f>
        <v>1000</v>
      </c>
      <c r="F11" s="48"/>
    </row>
    <row r="12" spans="1:6" ht="13.8" x14ac:dyDescent="0.25">
      <c r="A12" s="48"/>
      <c r="B12" s="48"/>
      <c r="C12" s="49"/>
      <c r="D12" s="49"/>
      <c r="E12" s="49"/>
      <c r="F12" s="48"/>
    </row>
    <row r="13" spans="1:6" ht="13.8" x14ac:dyDescent="0.25">
      <c r="A13" s="48"/>
      <c r="B13" s="48"/>
      <c r="C13" s="49" t="s">
        <v>28</v>
      </c>
      <c r="D13" s="49"/>
      <c r="E13" s="49" t="s">
        <v>29</v>
      </c>
      <c r="F13" s="48"/>
    </row>
    <row r="14" spans="1:6" ht="36" customHeight="1" x14ac:dyDescent="0.25">
      <c r="A14" s="48"/>
      <c r="B14" s="51" t="s">
        <v>30</v>
      </c>
      <c r="C14" s="51"/>
      <c r="D14" s="52">
        <f>D11*0.6</f>
        <v>600</v>
      </c>
      <c r="E14" s="52">
        <f>E11*0.3</f>
        <v>300</v>
      </c>
      <c r="F14" s="53"/>
    </row>
    <row r="15" spans="1:6" ht="5.4" customHeight="1" x14ac:dyDescent="0.25">
      <c r="A15" s="48"/>
      <c r="B15" s="48"/>
      <c r="C15" s="49"/>
      <c r="D15" s="49"/>
      <c r="E15" s="49"/>
      <c r="F15" s="48"/>
    </row>
    <row r="16" spans="1:6" ht="5.4" customHeight="1" x14ac:dyDescent="0.25">
      <c r="A16" s="48"/>
      <c r="B16" s="48"/>
      <c r="C16" s="49"/>
      <c r="D16" s="49"/>
      <c r="E16" s="49"/>
      <c r="F16" s="48"/>
    </row>
    <row r="17" spans="1:6" ht="13.8" x14ac:dyDescent="0.25">
      <c r="A17" s="48"/>
      <c r="B17" s="48"/>
      <c r="C17" s="54" t="s">
        <v>31</v>
      </c>
      <c r="D17" s="49">
        <f>(D11*2*2)/100</f>
        <v>40</v>
      </c>
      <c r="E17" s="49">
        <f>(E11*2*1)/100</f>
        <v>20</v>
      </c>
      <c r="F17" s="48"/>
    </row>
    <row r="18" spans="1:6" ht="5.4" customHeight="1" x14ac:dyDescent="0.25">
      <c r="A18" s="48"/>
      <c r="B18" s="48"/>
      <c r="C18" s="49"/>
      <c r="D18" s="49"/>
      <c r="E18" s="49"/>
      <c r="F18" s="48"/>
    </row>
    <row r="19" spans="1:6" ht="13.8" x14ac:dyDescent="0.25">
      <c r="A19" s="48"/>
      <c r="B19" s="48"/>
      <c r="C19" s="54" t="s">
        <v>32</v>
      </c>
      <c r="D19" s="49">
        <f>D17*365</f>
        <v>14600</v>
      </c>
      <c r="E19" s="49">
        <f>E17*365</f>
        <v>7300</v>
      </c>
      <c r="F19" s="48"/>
    </row>
    <row r="20" spans="1:6" ht="4.2" customHeight="1" x14ac:dyDescent="0.25">
      <c r="A20" s="48"/>
      <c r="B20" s="48"/>
      <c r="C20" s="49"/>
      <c r="D20" s="49"/>
      <c r="E20" s="49"/>
      <c r="F20" s="48"/>
    </row>
    <row r="21" spans="1:6" ht="13.8" x14ac:dyDescent="0.25">
      <c r="A21" s="48"/>
      <c r="B21" s="48"/>
      <c r="C21" s="49" t="s">
        <v>33</v>
      </c>
      <c r="D21" s="49">
        <v>25</v>
      </c>
      <c r="E21" s="49">
        <f>D21</f>
        <v>25</v>
      </c>
      <c r="F21" s="48"/>
    </row>
    <row r="22" spans="1:6" ht="4.2" customHeight="1" x14ac:dyDescent="0.25">
      <c r="A22" s="48"/>
      <c r="B22" s="48"/>
      <c r="C22" s="49"/>
      <c r="D22" s="49"/>
      <c r="E22" s="49"/>
      <c r="F22" s="48"/>
    </row>
    <row r="23" spans="1:6" ht="13.8" x14ac:dyDescent="0.25">
      <c r="A23" s="48"/>
      <c r="B23" s="48"/>
      <c r="C23" s="54" t="s">
        <v>34</v>
      </c>
      <c r="D23" s="55">
        <f>(D19*D21)/100</f>
        <v>3650</v>
      </c>
      <c r="E23" s="55">
        <f>(E19*E21)/100</f>
        <v>1825</v>
      </c>
      <c r="F23" s="48"/>
    </row>
    <row r="24" spans="1:6" ht="3" customHeight="1" x14ac:dyDescent="0.25">
      <c r="A24" s="46"/>
      <c r="B24" s="46"/>
      <c r="C24" s="56"/>
      <c r="D24" s="56"/>
      <c r="E24" s="56"/>
      <c r="F24" s="46"/>
    </row>
    <row r="25" spans="1:6" ht="15.6" x14ac:dyDescent="0.3">
      <c r="A25" s="57"/>
      <c r="B25" s="58"/>
      <c r="C25" s="59" t="s">
        <v>35</v>
      </c>
      <c r="D25" s="59"/>
      <c r="E25" s="60">
        <f>D23-E23</f>
        <v>1825</v>
      </c>
      <c r="F25" s="61"/>
    </row>
    <row r="26" spans="1:6" ht="4.2" customHeight="1" x14ac:dyDescent="0.25">
      <c r="A26" s="46"/>
      <c r="B26" s="46"/>
      <c r="C26" s="46"/>
      <c r="D26" s="46"/>
      <c r="E26" s="46"/>
      <c r="F26" s="46"/>
    </row>
    <row r="27" spans="1:6" ht="12" customHeight="1" x14ac:dyDescent="0.25">
      <c r="A27" s="46"/>
      <c r="B27" s="51" t="s">
        <v>36</v>
      </c>
      <c r="C27" s="51"/>
      <c r="D27" s="48"/>
      <c r="E27" s="48"/>
      <c r="F27" s="48"/>
    </row>
    <row r="28" spans="1:6" ht="16.2" x14ac:dyDescent="0.25">
      <c r="A28" s="46"/>
      <c r="B28" s="46"/>
      <c r="C28" s="53" t="s">
        <v>37</v>
      </c>
      <c r="D28" s="62"/>
      <c r="E28" s="63">
        <v>1.5</v>
      </c>
      <c r="F28" s="48"/>
    </row>
    <row r="29" spans="1:6" ht="9" customHeight="1" x14ac:dyDescent="0.25">
      <c r="A29" s="46"/>
      <c r="B29" s="46"/>
      <c r="C29" s="46"/>
      <c r="D29" s="64"/>
      <c r="E29" s="64"/>
      <c r="F29" s="46"/>
    </row>
    <row r="30" spans="1:6" ht="15.6" x14ac:dyDescent="0.3">
      <c r="A30" s="46"/>
      <c r="B30" s="58"/>
      <c r="C30" s="65" t="s">
        <v>38</v>
      </c>
      <c r="D30" s="66">
        <f>D23</f>
        <v>3650</v>
      </c>
      <c r="E30" s="66">
        <f>E23+(((E11*2*365)/1000)*E28)</f>
        <v>2920</v>
      </c>
      <c r="F30" s="46"/>
    </row>
    <row r="31" spans="1:6" ht="4.8" customHeight="1" x14ac:dyDescent="0.25"/>
    <row r="32" spans="1:6" ht="15.6" x14ac:dyDescent="0.25">
      <c r="A32" s="67" t="s">
        <v>39</v>
      </c>
      <c r="B32" s="57"/>
      <c r="C32" s="57"/>
      <c r="D32" s="57"/>
    </row>
    <row r="33" spans="1:4" x14ac:dyDescent="0.25">
      <c r="A33" s="57"/>
      <c r="B33" s="57"/>
      <c r="C33" s="57" t="s">
        <v>40</v>
      </c>
      <c r="D33" s="57"/>
    </row>
    <row r="35" spans="1:4" ht="13.8" x14ac:dyDescent="0.25">
      <c r="A35" s="68" t="s">
        <v>41</v>
      </c>
      <c r="B35" s="68"/>
      <c r="C35" s="68"/>
    </row>
  </sheetData>
  <protectedRanges>
    <protectedRange password="C57C" sqref="D30:E30" name="Bereich2"/>
    <protectedRange password="C4FC" sqref="D14:E25" name="Bereich1"/>
  </protectedRanges>
  <mergeCells count="5">
    <mergeCell ref="C5:F5"/>
    <mergeCell ref="C6:F6"/>
    <mergeCell ref="B14:C14"/>
    <mergeCell ref="B27:C27"/>
    <mergeCell ref="A35:C35"/>
  </mergeCells>
  <pageMargins left="0" right="0" top="0.98425196850393704" bottom="0.98425196850393704" header="0.51181102362204722" footer="0.51181102362204722"/>
  <pageSetup paperSize="9" scale="11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showGridLines="0" tabSelected="1" topLeftCell="A4" zoomScaleNormal="100" workbookViewId="0">
      <selection activeCell="F20" sqref="F20"/>
    </sheetView>
  </sheetViews>
  <sheetFormatPr baseColWidth="10" defaultRowHeight="13.2" x14ac:dyDescent="0.25"/>
  <cols>
    <col min="1" max="1" width="33.109375" customWidth="1"/>
    <col min="2" max="2" width="13.77734375" customWidth="1"/>
    <col min="3" max="3" width="15.44140625" customWidth="1"/>
    <col min="4" max="4" width="13.109375" customWidth="1"/>
    <col min="5" max="5" width="15.21875" customWidth="1"/>
    <col min="6" max="6" width="20.33203125" bestFit="1" customWidth="1"/>
    <col min="7" max="7" width="12.109375" bestFit="1" customWidth="1"/>
  </cols>
  <sheetData>
    <row r="2" spans="1:7" ht="17.399999999999999" x14ac:dyDescent="0.3">
      <c r="A2" s="1" t="s">
        <v>0</v>
      </c>
      <c r="B2" s="1" t="s">
        <v>1</v>
      </c>
      <c r="C2" s="2"/>
      <c r="D2" s="3" t="s">
        <v>2</v>
      </c>
      <c r="E2" s="4"/>
      <c r="F2" s="5"/>
      <c r="G2" s="5"/>
    </row>
    <row r="3" spans="1:7" ht="15" x14ac:dyDescent="0.25">
      <c r="A3" s="6"/>
      <c r="B3" s="6"/>
      <c r="C3" s="6"/>
      <c r="D3" s="7"/>
      <c r="E3" s="7"/>
      <c r="F3" s="5"/>
      <c r="G3" s="5"/>
    </row>
    <row r="4" spans="1:7" ht="15.6" x14ac:dyDescent="0.3">
      <c r="A4" s="8"/>
      <c r="B4" s="9" t="s">
        <v>3</v>
      </c>
      <c r="C4" s="9" t="s">
        <v>4</v>
      </c>
      <c r="D4" s="10" t="s">
        <v>3</v>
      </c>
      <c r="E4" s="10" t="s">
        <v>4</v>
      </c>
      <c r="F4" s="5"/>
      <c r="G4" s="5"/>
    </row>
    <row r="5" spans="1:7" ht="15" x14ac:dyDescent="0.25">
      <c r="A5" s="11"/>
      <c r="B5" s="12" t="s">
        <v>5</v>
      </c>
      <c r="C5" s="13" t="s">
        <v>6</v>
      </c>
      <c r="D5" s="14" t="s">
        <v>5</v>
      </c>
      <c r="E5" s="15" t="s">
        <v>6</v>
      </c>
      <c r="F5" s="5"/>
      <c r="G5" s="5"/>
    </row>
    <row r="6" spans="1:7" ht="15" x14ac:dyDescent="0.25">
      <c r="A6" s="6"/>
      <c r="B6" s="12"/>
      <c r="C6" s="11" t="s">
        <v>7</v>
      </c>
      <c r="D6" s="14"/>
      <c r="E6" s="16" t="s">
        <v>7</v>
      </c>
      <c r="F6" s="5"/>
      <c r="G6" s="5"/>
    </row>
    <row r="7" spans="1:7" ht="20.100000000000001" customHeight="1" x14ac:dyDescent="0.3">
      <c r="A7" s="17" t="s">
        <v>8</v>
      </c>
      <c r="B7" s="18">
        <v>5.3</v>
      </c>
      <c r="C7" s="19">
        <v>8</v>
      </c>
      <c r="D7" s="20">
        <v>5.3</v>
      </c>
      <c r="E7" s="21">
        <v>5.5</v>
      </c>
      <c r="F7" s="22"/>
      <c r="G7" s="22"/>
    </row>
    <row r="8" spans="1:7" ht="20.100000000000001" customHeight="1" x14ac:dyDescent="0.25">
      <c r="A8" s="23" t="s">
        <v>9</v>
      </c>
      <c r="B8" s="24">
        <v>1600</v>
      </c>
      <c r="C8" s="24">
        <v>1500</v>
      </c>
      <c r="D8" s="25">
        <v>1600</v>
      </c>
      <c r="E8" s="25">
        <v>1500</v>
      </c>
      <c r="F8" s="22"/>
      <c r="G8" s="22"/>
    </row>
    <row r="9" spans="1:7" ht="20.100000000000001" customHeight="1" x14ac:dyDescent="0.25">
      <c r="A9" s="26" t="s">
        <v>10</v>
      </c>
      <c r="B9" s="19">
        <v>4950</v>
      </c>
      <c r="C9" s="19">
        <v>8350</v>
      </c>
      <c r="D9" s="21">
        <v>4950</v>
      </c>
      <c r="E9" s="21">
        <v>8350</v>
      </c>
      <c r="F9" s="22"/>
      <c r="G9" s="22"/>
    </row>
    <row r="10" spans="1:7" ht="20.100000000000001" customHeight="1" x14ac:dyDescent="0.25">
      <c r="A10" s="27" t="s">
        <v>11</v>
      </c>
      <c r="B10" s="19"/>
      <c r="C10" s="19">
        <f>C9-(C9*0.3)</f>
        <v>5845</v>
      </c>
      <c r="D10" s="21"/>
      <c r="E10" s="21">
        <f>E9-(E9*0.3)</f>
        <v>5845</v>
      </c>
      <c r="F10" s="22"/>
      <c r="G10" s="22"/>
    </row>
    <row r="11" spans="1:7" ht="20.100000000000001" customHeight="1" x14ac:dyDescent="0.25">
      <c r="A11" s="28" t="s">
        <v>12</v>
      </c>
      <c r="B11" s="19">
        <v>180</v>
      </c>
      <c r="C11" s="19">
        <f>B11</f>
        <v>180</v>
      </c>
      <c r="D11" s="21">
        <v>360</v>
      </c>
      <c r="E11" s="21">
        <f>D11</f>
        <v>360</v>
      </c>
      <c r="F11" s="22"/>
      <c r="G11" s="22"/>
    </row>
    <row r="12" spans="1:7" ht="20.100000000000001" customHeight="1" x14ac:dyDescent="0.25">
      <c r="A12" s="23" t="s">
        <v>13</v>
      </c>
      <c r="B12" s="29">
        <f>B9/100*14</f>
        <v>693</v>
      </c>
      <c r="C12" s="29">
        <f>C10/100*14</f>
        <v>818.30000000000007</v>
      </c>
      <c r="D12" s="30">
        <f>D9/100*14</f>
        <v>693</v>
      </c>
      <c r="E12" s="30">
        <f>E10/100*14</f>
        <v>818.30000000000007</v>
      </c>
      <c r="F12" s="22"/>
      <c r="G12" s="22"/>
    </row>
    <row r="13" spans="1:7" ht="20.100000000000001" customHeight="1" x14ac:dyDescent="0.25">
      <c r="A13" s="23" t="s">
        <v>14</v>
      </c>
      <c r="B13" s="29">
        <f>B9/100*2</f>
        <v>99</v>
      </c>
      <c r="C13" s="29">
        <f>C9/100*2</f>
        <v>167</v>
      </c>
      <c r="D13" s="30">
        <f>D9/100*2</f>
        <v>99</v>
      </c>
      <c r="E13" s="30">
        <f>E9/100*2</f>
        <v>167</v>
      </c>
      <c r="F13" s="22"/>
      <c r="G13" s="22"/>
    </row>
    <row r="14" spans="1:7" ht="20.100000000000001" customHeight="1" x14ac:dyDescent="0.25">
      <c r="A14" s="23" t="s">
        <v>15</v>
      </c>
      <c r="B14" s="29">
        <f>(B7*B11)/60*365</f>
        <v>5803.5</v>
      </c>
      <c r="C14" s="29">
        <f>B14*0.6</f>
        <v>3482.1</v>
      </c>
      <c r="D14" s="30">
        <f>(D7*D11)/60*365</f>
        <v>11607</v>
      </c>
      <c r="E14" s="30">
        <f>D14*0.6</f>
        <v>6964.2</v>
      </c>
      <c r="F14" s="22"/>
      <c r="G14" s="22"/>
    </row>
    <row r="15" spans="1:7" ht="20.100000000000001" customHeight="1" x14ac:dyDescent="0.25">
      <c r="A15" s="31" t="s">
        <v>16</v>
      </c>
      <c r="B15" s="32">
        <v>0.25</v>
      </c>
      <c r="C15" s="32">
        <v>0.25</v>
      </c>
      <c r="D15" s="33">
        <v>0.25</v>
      </c>
      <c r="E15" s="33">
        <v>0.25</v>
      </c>
      <c r="F15" s="34"/>
      <c r="G15" s="34"/>
    </row>
    <row r="16" spans="1:7" ht="20.100000000000001" customHeight="1" x14ac:dyDescent="0.25">
      <c r="A16" s="23" t="s">
        <v>17</v>
      </c>
      <c r="B16" s="29">
        <f t="shared" ref="B16:E16" si="0">B14*B15</f>
        <v>1450.875</v>
      </c>
      <c r="C16" s="29">
        <f t="shared" si="0"/>
        <v>870.52499999999998</v>
      </c>
      <c r="D16" s="30">
        <f t="shared" si="0"/>
        <v>2901.75</v>
      </c>
      <c r="E16" s="30">
        <f t="shared" si="0"/>
        <v>1741.05</v>
      </c>
      <c r="F16" s="22"/>
      <c r="G16" s="22"/>
    </row>
    <row r="17" spans="1:7" ht="20.100000000000001" customHeight="1" x14ac:dyDescent="0.3">
      <c r="A17" s="35" t="s">
        <v>18</v>
      </c>
      <c r="B17" s="36">
        <f t="shared" ref="B17:E17" si="1">B16+B13+B12</f>
        <v>2242.875</v>
      </c>
      <c r="C17" s="36">
        <f t="shared" si="1"/>
        <v>1855.8250000000003</v>
      </c>
      <c r="D17" s="37">
        <f t="shared" si="1"/>
        <v>3693.75</v>
      </c>
      <c r="E17" s="37">
        <f t="shared" si="1"/>
        <v>2726.35</v>
      </c>
      <c r="F17" s="38"/>
      <c r="G17" s="38"/>
    </row>
    <row r="18" spans="1:7" ht="6" customHeight="1" x14ac:dyDescent="0.25">
      <c r="A18" s="39"/>
      <c r="B18" s="39"/>
      <c r="C18" s="39"/>
      <c r="D18" s="40"/>
      <c r="E18" s="40"/>
    </row>
    <row r="19" spans="1:7" ht="20.100000000000001" customHeight="1" x14ac:dyDescent="0.3">
      <c r="A19" s="8"/>
      <c r="B19" s="8" t="s">
        <v>19</v>
      </c>
      <c r="C19" s="36">
        <f>B17-C17</f>
        <v>387.04999999999973</v>
      </c>
      <c r="D19" s="41" t="s">
        <v>19</v>
      </c>
      <c r="E19" s="37">
        <f>D17-E17</f>
        <v>967.40000000000009</v>
      </c>
    </row>
    <row r="20" spans="1:7" x14ac:dyDescent="0.25">
      <c r="A20" s="42" t="s">
        <v>20</v>
      </c>
      <c r="B20" s="43"/>
    </row>
    <row r="23" spans="1:7" ht="15" x14ac:dyDescent="0.25">
      <c r="A23" s="19" t="s">
        <v>21</v>
      </c>
      <c r="B23" s="20"/>
    </row>
    <row r="24" spans="1:7" ht="15" x14ac:dyDescent="0.25">
      <c r="A24" s="24"/>
      <c r="B24" s="25"/>
    </row>
  </sheetData>
  <protectedRanges>
    <protectedRange password="C4FC" sqref="A12:E14" name="Bereich1"/>
    <protectedRange password="C57C" sqref="A16:E19" name="Bereich2"/>
  </protectedRanges>
  <pageMargins left="0.78740157499999996" right="0.78740157499999996" top="0.984251969" bottom="0.984251969" header="0.4921259845" footer="0.4921259845"/>
  <pageSetup paperSize="9" scale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Dienstleistungszentrum Ländlicher Raum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baumgarten_w</dc:creator>
  <cp:lastModifiedBy>baumgarten_w</cp:lastModifiedBy>
  <dcterms:created xsi:type="dcterms:W3CDTF">2019-12-19T09:42:51Z</dcterms:created>
  <dcterms:modified xsi:type="dcterms:W3CDTF">2019-12-19T09:44:43Z</dcterms:modified>
</cp:coreProperties>
</file>